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4" yWindow="34" windowWidth="8871" windowHeight="4886" activeTab="0"/>
  </bookViews>
  <sheets>
    <sheet name=" A T 2025 ohne MWSt" sheetId="1" r:id="rId1"/>
  </sheets>
  <definedNames/>
  <calcPr fullCalcOnLoad="1"/>
</workbook>
</file>

<file path=xl/sharedStrings.xml><?xml version="1.0" encoding="utf-8"?>
<sst xmlns="http://schemas.openxmlformats.org/spreadsheetml/2006/main" count="128" uniqueCount="77">
  <si>
    <t>Der naturale und monetäre Nährstoffentzug wichtiger landwirtschaftlicher Produkte</t>
  </si>
  <si>
    <t>Reinnährstoff</t>
  </si>
  <si>
    <t>N</t>
  </si>
  <si>
    <t>P2O5</t>
  </si>
  <si>
    <t>K2O</t>
  </si>
  <si>
    <t>MgO</t>
  </si>
  <si>
    <t>CaO</t>
  </si>
  <si>
    <t>mit Blatt</t>
  </si>
  <si>
    <t>ohne Blatt</t>
  </si>
  <si>
    <t>mit Kraut</t>
  </si>
  <si>
    <t>ohne Kraut</t>
  </si>
  <si>
    <t>Winterraps</t>
  </si>
  <si>
    <t>mit Stroh</t>
  </si>
  <si>
    <t>ohne Stroh</t>
  </si>
  <si>
    <t>Roggen</t>
  </si>
  <si>
    <t>Hafer</t>
  </si>
  <si>
    <t>Weiden</t>
  </si>
  <si>
    <t>Durchschnittliches Ertragsniveau</t>
  </si>
  <si>
    <t>je Einheit</t>
  </si>
  <si>
    <t>Je  ha</t>
  </si>
  <si>
    <t>Euro je  dt</t>
  </si>
  <si>
    <t>in Euro</t>
  </si>
  <si>
    <t xml:space="preserve"> </t>
  </si>
  <si>
    <t>Landwirtschaft + Agrarhandel</t>
  </si>
  <si>
    <t>Preise in  Euro / Kg Reinnährstoffe</t>
  </si>
  <si>
    <t>Preise in  Euro / Kg  Reinnährstoff</t>
  </si>
  <si>
    <t>Zuckerrüben je 10 dt</t>
  </si>
  <si>
    <t>Kartoffeln je 10 dt</t>
  </si>
  <si>
    <t>Silomais je 10 dt</t>
  </si>
  <si>
    <t>500dt/ha (33%TM)</t>
  </si>
  <si>
    <t>Körnermais je dt</t>
  </si>
  <si>
    <t>Wiesen je 1 dt</t>
  </si>
  <si>
    <t>ohne " N "</t>
  </si>
  <si>
    <t>je  ha</t>
  </si>
  <si>
    <t>ohne  N</t>
  </si>
  <si>
    <t>monetäre Entzüge je dt  bzw ha</t>
  </si>
  <si>
    <t>Entzug in Kg Reinnährstoffe je dt</t>
  </si>
  <si>
    <t>70 dt / ha</t>
  </si>
  <si>
    <t>65 dt / ha</t>
  </si>
  <si>
    <t>100 dt / ha  TM</t>
  </si>
  <si>
    <t>Monetärer Entzüge je dt bzw ha</t>
  </si>
  <si>
    <t>600 dt / ha</t>
  </si>
  <si>
    <t>400 dt / ha</t>
  </si>
  <si>
    <t>90 dt / ha (trocken)</t>
  </si>
  <si>
    <t>35-40 dt / ha</t>
  </si>
  <si>
    <t>80 dt / ha</t>
  </si>
  <si>
    <t>A - Bohnen</t>
  </si>
  <si>
    <t>A - Erbsen</t>
  </si>
  <si>
    <t>35 dt / ha</t>
  </si>
  <si>
    <t>38 dt / ha</t>
  </si>
  <si>
    <t>Entzugszahlen  :</t>
  </si>
  <si>
    <t>75 dt / ha</t>
  </si>
  <si>
    <t>Brau-Gerste</t>
  </si>
  <si>
    <t xml:space="preserve">60 dt / ha </t>
  </si>
  <si>
    <t>Nährstoffvergleiche für Landwirtschaftliche Betriebe</t>
  </si>
  <si>
    <t>neueste Daten</t>
  </si>
  <si>
    <t>Entzugszahlen leicht aufgerundet !</t>
  </si>
  <si>
    <t>Agrardaten-Analysen</t>
  </si>
  <si>
    <t>59 269 Beckum</t>
  </si>
  <si>
    <r>
      <t>Durchschnittliches</t>
    </r>
    <r>
      <rPr>
        <b/>
        <sz val="12"/>
        <rFont val="Arial"/>
        <family val="2"/>
      </rPr>
      <t xml:space="preserve"> Ertragsniveau</t>
    </r>
  </si>
  <si>
    <r>
      <t>Quelle</t>
    </r>
    <r>
      <rPr>
        <sz val="12"/>
        <rFont val="Arial"/>
        <family val="2"/>
      </rPr>
      <t xml:space="preserve"> für die Entzugszahlen : Pflanzenbauberatung  N R W ; Landw.-K.</t>
    </r>
  </si>
  <si>
    <r>
      <t xml:space="preserve">Quelle </t>
    </r>
    <r>
      <rPr>
        <sz val="12"/>
        <rFont val="Arial"/>
        <family val="2"/>
      </rPr>
      <t>für die Entzugszahlen : Pflanzenbauberatung N R W ; Landw. K.</t>
    </r>
  </si>
  <si>
    <r>
      <t>Winterweizen;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13,5 % RP</t>
    </r>
  </si>
  <si>
    <r>
      <t xml:space="preserve">Wintergerste; </t>
    </r>
    <r>
      <rPr>
        <b/>
        <sz val="10"/>
        <rFont val="Arial"/>
        <family val="2"/>
      </rPr>
      <t>12,5 % RP</t>
    </r>
  </si>
  <si>
    <t>Titicale ; 13,0 % RP</t>
  </si>
  <si>
    <t>Übersicht  II a</t>
  </si>
  <si>
    <t>Übersicht  II b</t>
  </si>
  <si>
    <t>70 dt / ha TM</t>
  </si>
  <si>
    <t>Lufa 2018</t>
  </si>
  <si>
    <t>Lufa 2019</t>
  </si>
  <si>
    <r>
      <rPr>
        <b/>
        <u val="single"/>
        <sz val="12"/>
        <color indexed="10"/>
        <rFont val="Arial"/>
        <family val="2"/>
      </rPr>
      <t>ohne</t>
    </r>
    <r>
      <rPr>
        <b/>
        <sz val="12"/>
        <color indexed="10"/>
        <rFont val="Arial"/>
        <family val="2"/>
      </rPr>
      <t xml:space="preserve"> MWSt.</t>
    </r>
  </si>
  <si>
    <r>
      <t>Netto-Preise im Febr. 2024</t>
    </r>
    <r>
      <rPr>
        <b/>
        <sz val="11"/>
        <rFont val="Arial"/>
        <family val="2"/>
      </rPr>
      <t xml:space="preserve"> ; </t>
    </r>
    <r>
      <rPr>
        <b/>
        <sz val="10"/>
        <rFont val="Arial"/>
        <family val="2"/>
      </rPr>
      <t>ohne MWSt.</t>
    </r>
  </si>
  <si>
    <t>eigene Kalkulationen mit dem Preisniveau : Januar  2024</t>
  </si>
  <si>
    <t>Janinhoff , A .;  März  2024</t>
  </si>
  <si>
    <t>eigene Kalkulationen mit dem Preisniveau :  Januar  2024</t>
  </si>
  <si>
    <t>Janinhoff , A .; März   2024</t>
  </si>
  <si>
    <r>
      <rPr>
        <b/>
        <u val="single"/>
        <sz val="12"/>
        <color indexed="10"/>
        <rFont val="Arial"/>
        <family val="2"/>
      </rPr>
      <t>ohne</t>
    </r>
    <r>
      <rPr>
        <b/>
        <sz val="12"/>
        <color indexed="10"/>
        <rFont val="Arial"/>
        <family val="2"/>
      </rPr>
      <t xml:space="preserve"> MWSt.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</si>
</sst>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51">
    <font>
      <sz val="12"/>
      <name val="Times New Roman"/>
      <family val="0"/>
    </font>
    <font>
      <b/>
      <sz val="12"/>
      <name val="Times New Roman"/>
      <family val="1"/>
    </font>
    <font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sz val="12"/>
      <color indexed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10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medium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2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29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172" fontId="3" fillId="0" borderId="10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3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33" xfId="0" applyFont="1" applyBorder="1" applyAlignment="1">
      <alignment/>
    </xf>
    <xf numFmtId="0" fontId="5" fillId="0" borderId="12" xfId="0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2" fontId="3" fillId="0" borderId="19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5" fillId="0" borderId="36" xfId="0" applyFont="1" applyBorder="1" applyAlignment="1">
      <alignment/>
    </xf>
    <xf numFmtId="2" fontId="3" fillId="0" borderId="19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3" fillId="0" borderId="20" xfId="0" applyNumberFormat="1" applyFont="1" applyFill="1" applyBorder="1" applyAlignment="1">
      <alignment/>
    </xf>
    <xf numFmtId="0" fontId="3" fillId="0" borderId="37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/>
    </xf>
    <xf numFmtId="0" fontId="8" fillId="0" borderId="40" xfId="0" applyFont="1" applyBorder="1" applyAlignment="1">
      <alignment/>
    </xf>
    <xf numFmtId="0" fontId="3" fillId="0" borderId="41" xfId="0" applyFont="1" applyBorder="1" applyAlignment="1">
      <alignment horizontal="center"/>
    </xf>
    <xf numFmtId="2" fontId="3" fillId="0" borderId="2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5" fillId="0" borderId="31" xfId="0" applyFont="1" applyBorder="1" applyAlignment="1">
      <alignment/>
    </xf>
    <xf numFmtId="0" fontId="49" fillId="0" borderId="42" xfId="0" applyFont="1" applyBorder="1" applyAlignment="1">
      <alignment horizontal="center"/>
    </xf>
    <xf numFmtId="0" fontId="49" fillId="0" borderId="43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49" fillId="0" borderId="47" xfId="0" applyFont="1" applyBorder="1" applyAlignment="1">
      <alignment horizontal="center"/>
    </xf>
    <xf numFmtId="0" fontId="50" fillId="0" borderId="48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75" zoomScaleNormal="75" zoomScalePageLayoutView="0" workbookViewId="0" topLeftCell="A10">
      <selection activeCell="H34" sqref="H34:I34"/>
    </sheetView>
  </sheetViews>
  <sheetFormatPr defaultColWidth="11.00390625" defaultRowHeight="15.75"/>
  <cols>
    <col min="1" max="1" width="20.625" style="0" customWidth="1"/>
    <col min="2" max="2" width="18.625" style="0" customWidth="1"/>
    <col min="3" max="7" width="6.625" style="0" customWidth="1"/>
    <col min="8" max="8" width="10.625" style="0" customWidth="1"/>
    <col min="9" max="9" width="10.00390625" style="0" customWidth="1"/>
    <col min="10" max="10" width="10.625" style="0" customWidth="1"/>
    <col min="11" max="11" width="10.00390625" style="0" customWidth="1"/>
  </cols>
  <sheetData>
    <row r="1" spans="1:11" ht="20.25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30.75">
      <c r="A2" s="64" t="s">
        <v>65</v>
      </c>
      <c r="B2" s="67" t="s">
        <v>59</v>
      </c>
      <c r="C2" s="74" t="s">
        <v>36</v>
      </c>
      <c r="D2" s="74"/>
      <c r="E2" s="74"/>
      <c r="F2" s="74"/>
      <c r="G2" s="74"/>
      <c r="H2" s="75" t="s">
        <v>35</v>
      </c>
      <c r="I2" s="74"/>
      <c r="J2" s="74"/>
      <c r="K2" s="76"/>
    </row>
    <row r="3" spans="1:11" ht="16.5" customHeight="1" thickBot="1">
      <c r="A3" s="12" t="s">
        <v>1</v>
      </c>
      <c r="B3" s="70" t="s">
        <v>55</v>
      </c>
      <c r="C3" s="14" t="s">
        <v>2</v>
      </c>
      <c r="D3" s="8" t="s">
        <v>3</v>
      </c>
      <c r="E3" s="8" t="s">
        <v>4</v>
      </c>
      <c r="F3" s="8" t="s">
        <v>5</v>
      </c>
      <c r="G3" s="15" t="s">
        <v>6</v>
      </c>
      <c r="H3" s="77" t="s">
        <v>70</v>
      </c>
      <c r="I3" s="78"/>
      <c r="J3" s="79" t="s">
        <v>34</v>
      </c>
      <c r="K3" s="80"/>
    </row>
    <row r="4" spans="1:11" ht="15">
      <c r="A4" s="69" t="s">
        <v>50</v>
      </c>
      <c r="B4" s="70" t="s">
        <v>69</v>
      </c>
      <c r="C4" s="81" t="s">
        <v>71</v>
      </c>
      <c r="D4" s="82"/>
      <c r="E4" s="82"/>
      <c r="F4" s="82"/>
      <c r="G4" s="83"/>
      <c r="H4" s="16" t="s">
        <v>18</v>
      </c>
      <c r="I4" s="17" t="s">
        <v>19</v>
      </c>
      <c r="J4" s="18" t="s">
        <v>18</v>
      </c>
      <c r="K4" s="17" t="s">
        <v>19</v>
      </c>
    </row>
    <row r="5" spans="1:11" ht="18" customHeight="1" thickBot="1">
      <c r="A5" s="19" t="s">
        <v>24</v>
      </c>
      <c r="B5" s="20"/>
      <c r="C5" s="47">
        <v>1.3</v>
      </c>
      <c r="D5" s="48">
        <v>1</v>
      </c>
      <c r="E5" s="48">
        <v>0.9</v>
      </c>
      <c r="F5" s="48">
        <v>1</v>
      </c>
      <c r="G5" s="71">
        <v>0.1</v>
      </c>
      <c r="H5" s="21" t="s">
        <v>20</v>
      </c>
      <c r="I5" s="22" t="s">
        <v>21</v>
      </c>
      <c r="J5" s="23" t="s">
        <v>20</v>
      </c>
      <c r="K5" s="22" t="s">
        <v>21</v>
      </c>
    </row>
    <row r="6" spans="1:11" ht="7.5" customHeight="1">
      <c r="A6" s="24"/>
      <c r="B6" s="25"/>
      <c r="C6" s="26"/>
      <c r="D6" s="9"/>
      <c r="E6" s="9"/>
      <c r="F6" s="9"/>
      <c r="G6" s="27"/>
      <c r="H6" s="26"/>
      <c r="I6" s="27"/>
      <c r="J6" s="9"/>
      <c r="K6" s="27"/>
    </row>
    <row r="7" spans="1:11" ht="18" customHeight="1">
      <c r="A7" s="28" t="s">
        <v>26</v>
      </c>
      <c r="B7" s="13" t="s">
        <v>41</v>
      </c>
      <c r="C7" s="29"/>
      <c r="D7" s="7"/>
      <c r="E7" s="7"/>
      <c r="F7" s="7"/>
      <c r="G7" s="30"/>
      <c r="H7" s="29"/>
      <c r="I7" s="30"/>
      <c r="J7" s="7"/>
      <c r="K7" s="30"/>
    </row>
    <row r="8" spans="1:11" ht="18" customHeight="1">
      <c r="A8" s="28" t="s">
        <v>7</v>
      </c>
      <c r="B8" s="13"/>
      <c r="C8" s="31">
        <v>3.8</v>
      </c>
      <c r="D8" s="32">
        <v>2.1</v>
      </c>
      <c r="E8" s="32">
        <v>8.5</v>
      </c>
      <c r="F8" s="32">
        <v>1.8</v>
      </c>
      <c r="G8" s="33">
        <v>1.7</v>
      </c>
      <c r="H8" s="49">
        <f>C$5*C8+D$5*D8+E$5*E8+F$5*F8+G$5*G8</f>
        <v>16.66</v>
      </c>
      <c r="I8" s="59">
        <f>H8*60</f>
        <v>999.6</v>
      </c>
      <c r="J8" s="49">
        <f>H8-(C$5*C8)</f>
        <v>11.72</v>
      </c>
      <c r="K8" s="59">
        <f>J8*60</f>
        <v>703.2</v>
      </c>
    </row>
    <row r="9" spans="1:11" ht="18" customHeight="1">
      <c r="A9" s="28" t="s">
        <v>8</v>
      </c>
      <c r="B9" s="13"/>
      <c r="C9" s="31">
        <v>1.8</v>
      </c>
      <c r="D9" s="32">
        <v>1</v>
      </c>
      <c r="E9" s="32">
        <v>2.5</v>
      </c>
      <c r="F9" s="32">
        <v>1.2</v>
      </c>
      <c r="G9" s="33">
        <v>0.8</v>
      </c>
      <c r="H9" s="49">
        <f>C$5*C9+D$5*D9+E$5*E9+F$5*F9+G$5*G9</f>
        <v>6.87</v>
      </c>
      <c r="I9" s="59">
        <f>H9*60</f>
        <v>412.2</v>
      </c>
      <c r="J9" s="49">
        <f>H9-(C$5*C9)</f>
        <v>4.529999999999999</v>
      </c>
      <c r="K9" s="59">
        <f>J9*60</f>
        <v>271.79999999999995</v>
      </c>
    </row>
    <row r="10" spans="1:11" ht="18" customHeight="1">
      <c r="A10" s="28" t="s">
        <v>27</v>
      </c>
      <c r="B10" s="13" t="s">
        <v>42</v>
      </c>
      <c r="C10" s="31"/>
      <c r="D10" s="32"/>
      <c r="E10" s="32"/>
      <c r="F10" s="32"/>
      <c r="G10" s="33"/>
      <c r="H10" s="49"/>
      <c r="I10" s="55"/>
      <c r="J10" s="49"/>
      <c r="K10" s="55"/>
    </row>
    <row r="11" spans="1:11" ht="18" customHeight="1">
      <c r="A11" s="28" t="s">
        <v>9</v>
      </c>
      <c r="B11" s="13"/>
      <c r="C11" s="31">
        <v>4.2</v>
      </c>
      <c r="D11" s="32">
        <v>1.76</v>
      </c>
      <c r="E11" s="32">
        <v>7.37</v>
      </c>
      <c r="F11" s="32">
        <v>1.2</v>
      </c>
      <c r="G11" s="33">
        <v>2</v>
      </c>
      <c r="H11" s="49">
        <f aca="true" t="shared" si="0" ref="H11:H23">C$5*C11+D$5*D11+E$5*E11+F$5*F11+G$5*G11</f>
        <v>15.253</v>
      </c>
      <c r="I11" s="55">
        <f>H11*40</f>
        <v>610.12</v>
      </c>
      <c r="J11" s="49">
        <f aca="true" t="shared" si="1" ref="J11:J23">H11-(C$5*C11)</f>
        <v>9.793</v>
      </c>
      <c r="K11" s="55">
        <f>J11*40</f>
        <v>391.71999999999997</v>
      </c>
    </row>
    <row r="12" spans="1:11" ht="18" customHeight="1">
      <c r="A12" s="28" t="s">
        <v>10</v>
      </c>
      <c r="B12" s="13"/>
      <c r="C12" s="31">
        <v>3.5</v>
      </c>
      <c r="D12" s="32">
        <v>1.4</v>
      </c>
      <c r="E12" s="32">
        <v>6</v>
      </c>
      <c r="F12" s="32">
        <v>0.7</v>
      </c>
      <c r="G12" s="33">
        <v>0.4</v>
      </c>
      <c r="H12" s="49">
        <f t="shared" si="0"/>
        <v>12.089999999999998</v>
      </c>
      <c r="I12" s="55">
        <f>H12*40</f>
        <v>483.5999999999999</v>
      </c>
      <c r="J12" s="49">
        <f t="shared" si="1"/>
        <v>7.539999999999998</v>
      </c>
      <c r="K12" s="55">
        <f>J12*40</f>
        <v>301.5999999999999</v>
      </c>
    </row>
    <row r="13" spans="1:11" ht="18" customHeight="1">
      <c r="A13" s="28" t="s">
        <v>28</v>
      </c>
      <c r="B13" s="13" t="s">
        <v>29</v>
      </c>
      <c r="C13" s="31">
        <v>4.5</v>
      </c>
      <c r="D13" s="32">
        <v>2</v>
      </c>
      <c r="E13" s="32">
        <v>5.2</v>
      </c>
      <c r="F13" s="32">
        <v>0.8</v>
      </c>
      <c r="G13" s="33">
        <v>0.8</v>
      </c>
      <c r="H13" s="49">
        <f t="shared" si="0"/>
        <v>13.410000000000002</v>
      </c>
      <c r="I13" s="55">
        <f>H13*50</f>
        <v>670.5000000000001</v>
      </c>
      <c r="J13" s="49">
        <f t="shared" si="1"/>
        <v>7.560000000000001</v>
      </c>
      <c r="K13" s="55">
        <f>J13*50</f>
        <v>378.00000000000006</v>
      </c>
    </row>
    <row r="14" spans="1:11" ht="18" customHeight="1">
      <c r="A14" s="28" t="s">
        <v>30</v>
      </c>
      <c r="B14" s="13" t="s">
        <v>43</v>
      </c>
      <c r="C14" s="31">
        <v>1.6</v>
      </c>
      <c r="D14" s="32">
        <v>0.8</v>
      </c>
      <c r="E14" s="32">
        <v>0.5</v>
      </c>
      <c r="F14" s="32">
        <v>0.4</v>
      </c>
      <c r="G14" s="33">
        <v>0.2</v>
      </c>
      <c r="H14" s="49">
        <f t="shared" si="0"/>
        <v>3.75</v>
      </c>
      <c r="I14" s="55">
        <f>H14*90</f>
        <v>337.5</v>
      </c>
      <c r="J14" s="49">
        <f t="shared" si="1"/>
        <v>1.67</v>
      </c>
      <c r="K14" s="55">
        <f>J14*90</f>
        <v>150.29999999999998</v>
      </c>
    </row>
    <row r="15" spans="1:11" ht="18" customHeight="1">
      <c r="A15" s="28" t="s">
        <v>11</v>
      </c>
      <c r="B15" s="13" t="s">
        <v>44</v>
      </c>
      <c r="C15" s="31"/>
      <c r="D15" s="32"/>
      <c r="E15" s="32"/>
      <c r="F15" s="32"/>
      <c r="G15" s="33"/>
      <c r="H15" s="49"/>
      <c r="I15" s="55"/>
      <c r="J15" s="49"/>
      <c r="K15" s="55"/>
    </row>
    <row r="16" spans="1:11" ht="18" customHeight="1">
      <c r="A16" s="28" t="s">
        <v>12</v>
      </c>
      <c r="B16" s="13"/>
      <c r="C16" s="31">
        <v>4.2</v>
      </c>
      <c r="D16" s="32">
        <v>2.3</v>
      </c>
      <c r="E16" s="32">
        <v>3.6</v>
      </c>
      <c r="F16" s="32">
        <v>1</v>
      </c>
      <c r="G16" s="33">
        <v>0.6</v>
      </c>
      <c r="H16" s="49">
        <f t="shared" si="0"/>
        <v>12.06</v>
      </c>
      <c r="I16" s="55">
        <f>H16*37.5</f>
        <v>452.25</v>
      </c>
      <c r="J16" s="49">
        <f t="shared" si="1"/>
        <v>6.6</v>
      </c>
      <c r="K16" s="55">
        <f>J16*37.5</f>
        <v>247.5</v>
      </c>
    </row>
    <row r="17" spans="1:11" ht="18" customHeight="1">
      <c r="A17" s="28" t="s">
        <v>13</v>
      </c>
      <c r="B17" s="13"/>
      <c r="C17" s="31">
        <v>3.4</v>
      </c>
      <c r="D17" s="32">
        <v>1.8</v>
      </c>
      <c r="E17" s="32">
        <v>1.1</v>
      </c>
      <c r="F17" s="32">
        <v>0.6</v>
      </c>
      <c r="G17" s="33">
        <v>0.55</v>
      </c>
      <c r="H17" s="49">
        <f t="shared" si="0"/>
        <v>7.864999999999999</v>
      </c>
      <c r="I17" s="55">
        <f>H17*37.5</f>
        <v>294.9375</v>
      </c>
      <c r="J17" s="49">
        <f t="shared" si="1"/>
        <v>3.4449999999999994</v>
      </c>
      <c r="K17" s="55">
        <f>J17*37.5</f>
        <v>129.18749999999997</v>
      </c>
    </row>
    <row r="18" spans="1:11" ht="18" customHeight="1">
      <c r="A18" s="68" t="s">
        <v>62</v>
      </c>
      <c r="B18" s="13" t="s">
        <v>45</v>
      </c>
      <c r="C18" s="31"/>
      <c r="D18" s="32"/>
      <c r="E18" s="32"/>
      <c r="F18" s="32"/>
      <c r="G18" s="33"/>
      <c r="H18" s="49"/>
      <c r="I18" s="55"/>
      <c r="J18" s="49"/>
      <c r="K18" s="55"/>
    </row>
    <row r="19" spans="1:11" ht="18" customHeight="1">
      <c r="A19" s="28" t="s">
        <v>12</v>
      </c>
      <c r="B19" s="13"/>
      <c r="C19" s="31">
        <v>2.6</v>
      </c>
      <c r="D19" s="32">
        <v>1.14</v>
      </c>
      <c r="E19" s="32">
        <v>2.2</v>
      </c>
      <c r="F19" s="32">
        <v>0.4</v>
      </c>
      <c r="G19" s="33">
        <v>0.6</v>
      </c>
      <c r="H19" s="49">
        <f t="shared" si="0"/>
        <v>6.960000000000001</v>
      </c>
      <c r="I19" s="55">
        <f>H19*80</f>
        <v>556.8000000000001</v>
      </c>
      <c r="J19" s="49">
        <f t="shared" si="1"/>
        <v>3.5800000000000005</v>
      </c>
      <c r="K19" s="55">
        <f>J19*80</f>
        <v>286.40000000000003</v>
      </c>
    </row>
    <row r="20" spans="1:11" ht="18" customHeight="1">
      <c r="A20" s="28" t="s">
        <v>13</v>
      </c>
      <c r="B20" s="13"/>
      <c r="C20" s="31">
        <v>2.1</v>
      </c>
      <c r="D20" s="32">
        <v>0.9</v>
      </c>
      <c r="E20" s="32">
        <v>0.7</v>
      </c>
      <c r="F20" s="32">
        <v>0.3</v>
      </c>
      <c r="G20" s="33">
        <v>0.2</v>
      </c>
      <c r="H20" s="49">
        <f t="shared" si="0"/>
        <v>4.58</v>
      </c>
      <c r="I20" s="55">
        <f>H20*80</f>
        <v>366.4</v>
      </c>
      <c r="J20" s="49">
        <f t="shared" si="1"/>
        <v>1.8499999999999996</v>
      </c>
      <c r="K20" s="55">
        <f>J20*80</f>
        <v>147.99999999999997</v>
      </c>
    </row>
    <row r="21" spans="1:11" ht="18" customHeight="1">
      <c r="A21" s="68" t="s">
        <v>63</v>
      </c>
      <c r="B21" s="13" t="s">
        <v>37</v>
      </c>
      <c r="C21" s="31"/>
      <c r="D21" s="32"/>
      <c r="E21" s="32"/>
      <c r="F21" s="32"/>
      <c r="G21" s="33"/>
      <c r="H21" s="49"/>
      <c r="I21" s="55"/>
      <c r="J21" s="49"/>
      <c r="K21" s="55"/>
    </row>
    <row r="22" spans="1:11" ht="18" customHeight="1">
      <c r="A22" s="28" t="s">
        <v>12</v>
      </c>
      <c r="B22" s="13"/>
      <c r="C22" s="31">
        <v>2.3</v>
      </c>
      <c r="D22" s="32">
        <v>1.2</v>
      </c>
      <c r="E22" s="32">
        <v>2</v>
      </c>
      <c r="F22" s="32">
        <v>0.3</v>
      </c>
      <c r="G22" s="33">
        <v>0.8</v>
      </c>
      <c r="H22" s="49">
        <f t="shared" si="0"/>
        <v>6.369999999999999</v>
      </c>
      <c r="I22" s="55">
        <f>H22*70</f>
        <v>445.8999999999999</v>
      </c>
      <c r="J22" s="49">
        <f t="shared" si="1"/>
        <v>3.3799999999999994</v>
      </c>
      <c r="K22" s="55">
        <f>J22*70</f>
        <v>236.59999999999997</v>
      </c>
    </row>
    <row r="23" spans="1:11" ht="18" customHeight="1">
      <c r="A23" s="28" t="s">
        <v>13</v>
      </c>
      <c r="B23" s="13"/>
      <c r="C23" s="31">
        <v>1.8</v>
      </c>
      <c r="D23" s="32">
        <v>0.9</v>
      </c>
      <c r="E23" s="32">
        <v>0.7</v>
      </c>
      <c r="F23" s="32">
        <v>0.25</v>
      </c>
      <c r="G23" s="33">
        <v>0.5</v>
      </c>
      <c r="H23" s="49">
        <f t="shared" si="0"/>
        <v>4.17</v>
      </c>
      <c r="I23" s="55">
        <f>H23*70</f>
        <v>291.9</v>
      </c>
      <c r="J23" s="49">
        <f t="shared" si="1"/>
        <v>1.8299999999999996</v>
      </c>
      <c r="K23" s="55">
        <f>J23*70</f>
        <v>128.09999999999997</v>
      </c>
    </row>
    <row r="24" spans="1:11" ht="15.75" thickBot="1">
      <c r="A24" s="5" t="s">
        <v>22</v>
      </c>
      <c r="B24" s="4" t="s">
        <v>22</v>
      </c>
      <c r="C24" s="56"/>
      <c r="D24" s="57"/>
      <c r="E24" s="57"/>
      <c r="F24" s="57"/>
      <c r="G24" s="58"/>
      <c r="H24" s="2" t="s">
        <v>22</v>
      </c>
      <c r="I24" s="3"/>
      <c r="J24" s="1" t="s">
        <v>22</v>
      </c>
      <c r="K24" s="3"/>
    </row>
    <row r="25" spans="1:12" ht="15">
      <c r="A25" s="60" t="s">
        <v>60</v>
      </c>
      <c r="B25" s="40"/>
      <c r="C25" s="40"/>
      <c r="D25" s="40"/>
      <c r="E25" s="40"/>
      <c r="F25" s="40"/>
      <c r="G25" s="40"/>
      <c r="H25" s="50" t="s">
        <v>22</v>
      </c>
      <c r="I25" s="6" t="s">
        <v>73</v>
      </c>
      <c r="J25" s="40"/>
      <c r="K25" s="42"/>
      <c r="L25" s="26"/>
    </row>
    <row r="26" spans="1:12" ht="15">
      <c r="A26" s="26"/>
      <c r="B26" s="7" t="s">
        <v>54</v>
      </c>
      <c r="C26" s="9"/>
      <c r="D26" s="9"/>
      <c r="E26" s="9"/>
      <c r="F26" s="9"/>
      <c r="G26" s="9"/>
      <c r="H26" s="51"/>
      <c r="I26" s="7" t="s">
        <v>57</v>
      </c>
      <c r="J26" s="9"/>
      <c r="K26" s="27"/>
      <c r="L26" s="26"/>
    </row>
    <row r="27" spans="1:12" ht="15">
      <c r="A27" s="26"/>
      <c r="B27" s="9" t="s">
        <v>56</v>
      </c>
      <c r="C27" s="61"/>
      <c r="D27" s="9"/>
      <c r="E27" s="9"/>
      <c r="F27" s="9"/>
      <c r="G27" s="9"/>
      <c r="H27" s="51"/>
      <c r="I27" s="7" t="s">
        <v>23</v>
      </c>
      <c r="J27" s="9"/>
      <c r="K27" s="27"/>
      <c r="L27" s="26"/>
    </row>
    <row r="28" spans="1:11" ht="15.75" thickBot="1">
      <c r="A28" s="62" t="s">
        <v>72</v>
      </c>
      <c r="B28" s="44"/>
      <c r="C28" s="44"/>
      <c r="D28" s="44"/>
      <c r="E28" s="44"/>
      <c r="F28" s="44"/>
      <c r="G28" s="44"/>
      <c r="H28" s="52"/>
      <c r="I28" s="45" t="s">
        <v>58</v>
      </c>
      <c r="J28" s="44"/>
      <c r="K28" s="46"/>
    </row>
    <row r="29" spans="1:11" ht="15.75" customHeight="1">
      <c r="A29" s="63"/>
      <c r="B29" s="9"/>
      <c r="C29" s="9"/>
      <c r="D29" s="9"/>
      <c r="E29" s="9"/>
      <c r="F29" s="9"/>
      <c r="G29" s="9"/>
      <c r="H29" s="9"/>
      <c r="I29" s="7"/>
      <c r="J29" s="9"/>
      <c r="K29" s="9"/>
    </row>
    <row r="30" spans="1:11" ht="14.25" customHeight="1">
      <c r="A30" s="63"/>
      <c r="B30" s="9"/>
      <c r="C30" s="9"/>
      <c r="D30" s="9"/>
      <c r="E30" s="9"/>
      <c r="F30" s="9"/>
      <c r="G30" s="9"/>
      <c r="H30" s="9"/>
      <c r="I30" s="7"/>
      <c r="J30" s="9"/>
      <c r="K30" s="9"/>
    </row>
    <row r="31" spans="1:11" ht="15" customHeight="1">
      <c r="A31" s="34"/>
      <c r="B31" s="10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20.25" thickBot="1">
      <c r="A32" s="72" t="s">
        <v>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</row>
    <row r="33" spans="1:11" ht="30.75">
      <c r="A33" s="65" t="s">
        <v>66</v>
      </c>
      <c r="B33" s="11" t="s">
        <v>17</v>
      </c>
      <c r="C33" s="74" t="s">
        <v>36</v>
      </c>
      <c r="D33" s="74"/>
      <c r="E33" s="74"/>
      <c r="F33" s="74"/>
      <c r="G33" s="74"/>
      <c r="H33" s="75" t="s">
        <v>40</v>
      </c>
      <c r="I33" s="74"/>
      <c r="J33" s="74"/>
      <c r="K33" s="76"/>
    </row>
    <row r="34" spans="1:11" ht="15.75" thickBot="1">
      <c r="A34" s="66" t="s">
        <v>1</v>
      </c>
      <c r="B34" s="70" t="s">
        <v>55</v>
      </c>
      <c r="C34" s="35" t="s">
        <v>2</v>
      </c>
      <c r="D34" s="35" t="s">
        <v>3</v>
      </c>
      <c r="E34" s="35" t="s">
        <v>4</v>
      </c>
      <c r="F34" s="35" t="s">
        <v>5</v>
      </c>
      <c r="G34" s="35" t="s">
        <v>6</v>
      </c>
      <c r="H34" s="84" t="s">
        <v>76</v>
      </c>
      <c r="I34" s="85"/>
      <c r="J34" s="79" t="s">
        <v>32</v>
      </c>
      <c r="K34" s="80"/>
    </row>
    <row r="35" spans="1:11" ht="15">
      <c r="A35" s="69" t="s">
        <v>50</v>
      </c>
      <c r="B35" s="70" t="s">
        <v>68</v>
      </c>
      <c r="C35" s="81" t="s">
        <v>71</v>
      </c>
      <c r="D35" s="82"/>
      <c r="E35" s="82"/>
      <c r="F35" s="82"/>
      <c r="G35" s="83"/>
      <c r="H35" s="14" t="s">
        <v>18</v>
      </c>
      <c r="I35" s="15" t="s">
        <v>33</v>
      </c>
      <c r="J35" s="8" t="s">
        <v>18</v>
      </c>
      <c r="K35" s="15" t="s">
        <v>33</v>
      </c>
    </row>
    <row r="36" spans="1:11" ht="18" customHeight="1" thickBot="1">
      <c r="A36" s="19" t="s">
        <v>25</v>
      </c>
      <c r="B36" s="20"/>
      <c r="C36" s="47">
        <v>1.3</v>
      </c>
      <c r="D36" s="48">
        <v>1</v>
      </c>
      <c r="E36" s="48">
        <v>0.9</v>
      </c>
      <c r="F36" s="48">
        <v>1</v>
      </c>
      <c r="G36" s="71">
        <v>0.1</v>
      </c>
      <c r="H36" s="21" t="s">
        <v>20</v>
      </c>
      <c r="I36" s="22" t="s">
        <v>21</v>
      </c>
      <c r="J36" s="23" t="s">
        <v>20</v>
      </c>
      <c r="K36" s="22" t="s">
        <v>21</v>
      </c>
    </row>
    <row r="37" spans="1:11" ht="18" customHeight="1">
      <c r="A37" s="29" t="s">
        <v>14</v>
      </c>
      <c r="B37" s="13" t="s">
        <v>37</v>
      </c>
      <c r="C37" s="9"/>
      <c r="D37" s="9"/>
      <c r="E37" s="9"/>
      <c r="F37" s="9"/>
      <c r="G37" s="9"/>
      <c r="H37" s="26"/>
      <c r="I37" s="27"/>
      <c r="J37" s="9"/>
      <c r="K37" s="27"/>
    </row>
    <row r="38" spans="1:11" ht="18" customHeight="1">
      <c r="A38" s="29" t="s">
        <v>12</v>
      </c>
      <c r="B38" s="13"/>
      <c r="C38" s="32">
        <v>2.3</v>
      </c>
      <c r="D38" s="32">
        <v>1.2</v>
      </c>
      <c r="E38" s="32">
        <v>2.6</v>
      </c>
      <c r="F38" s="32">
        <v>0.4</v>
      </c>
      <c r="G38" s="32">
        <v>0.8</v>
      </c>
      <c r="H38" s="53">
        <f aca="true" t="shared" si="2" ref="H38:H54">C$5*C38+D$5*D38+E$5*E38+F$5*F38+G$5*G38</f>
        <v>7.01</v>
      </c>
      <c r="I38" s="33">
        <f>H38*70</f>
        <v>490.7</v>
      </c>
      <c r="J38" s="54">
        <f aca="true" t="shared" si="3" ref="J38:J54">H38-(C$5*C38)</f>
        <v>4.02</v>
      </c>
      <c r="K38" s="33">
        <f>J38*70</f>
        <v>281.4</v>
      </c>
    </row>
    <row r="39" spans="1:11" ht="18" customHeight="1">
      <c r="A39" s="29" t="s">
        <v>13</v>
      </c>
      <c r="B39" s="13"/>
      <c r="C39" s="32">
        <v>1.8</v>
      </c>
      <c r="D39" s="32">
        <v>0.9</v>
      </c>
      <c r="E39" s="32">
        <v>0.7</v>
      </c>
      <c r="F39" s="32">
        <v>0.3</v>
      </c>
      <c r="G39" s="32">
        <v>0.4</v>
      </c>
      <c r="H39" s="53">
        <f t="shared" si="2"/>
        <v>4.21</v>
      </c>
      <c r="I39" s="33">
        <f>H39*70</f>
        <v>294.7</v>
      </c>
      <c r="J39" s="54">
        <f t="shared" si="3"/>
        <v>1.8699999999999997</v>
      </c>
      <c r="K39" s="33">
        <f>J39*70</f>
        <v>130.89999999999998</v>
      </c>
    </row>
    <row r="40" spans="1:11" ht="18" customHeight="1">
      <c r="A40" s="29" t="s">
        <v>15</v>
      </c>
      <c r="B40" s="13" t="s">
        <v>38</v>
      </c>
      <c r="C40" s="32"/>
      <c r="D40" s="32"/>
      <c r="E40" s="32"/>
      <c r="F40" s="32"/>
      <c r="G40" s="32"/>
      <c r="H40" s="53" t="s">
        <v>22</v>
      </c>
      <c r="I40" s="33"/>
      <c r="J40" s="54" t="s">
        <v>22</v>
      </c>
      <c r="K40" s="33"/>
    </row>
    <row r="41" spans="1:11" ht="18" customHeight="1">
      <c r="A41" s="29" t="s">
        <v>12</v>
      </c>
      <c r="B41" s="13"/>
      <c r="C41" s="32">
        <v>2.4</v>
      </c>
      <c r="D41" s="32">
        <v>1.3</v>
      </c>
      <c r="E41" s="32">
        <v>2.3</v>
      </c>
      <c r="F41" s="32">
        <v>0.4</v>
      </c>
      <c r="G41" s="32">
        <v>0.7</v>
      </c>
      <c r="H41" s="53">
        <f t="shared" si="2"/>
        <v>6.960000000000001</v>
      </c>
      <c r="I41" s="33">
        <f>H41*65</f>
        <v>452.40000000000003</v>
      </c>
      <c r="J41" s="54">
        <f t="shared" si="3"/>
        <v>3.8400000000000007</v>
      </c>
      <c r="K41" s="33">
        <f>J41*65</f>
        <v>249.60000000000005</v>
      </c>
    </row>
    <row r="42" spans="1:11" ht="18" customHeight="1">
      <c r="A42" s="29" t="s">
        <v>13</v>
      </c>
      <c r="B42" s="13"/>
      <c r="C42" s="32">
        <v>1.8</v>
      </c>
      <c r="D42" s="32">
        <v>0.9</v>
      </c>
      <c r="E42" s="32">
        <v>0.7</v>
      </c>
      <c r="F42" s="32">
        <v>0.3</v>
      </c>
      <c r="G42" s="32">
        <v>0.8</v>
      </c>
      <c r="H42" s="53">
        <f t="shared" si="2"/>
        <v>4.25</v>
      </c>
      <c r="I42" s="33">
        <f>H42*65</f>
        <v>276.25</v>
      </c>
      <c r="J42" s="54">
        <f t="shared" si="3"/>
        <v>1.9099999999999997</v>
      </c>
      <c r="K42" s="33">
        <f>J42*65</f>
        <v>124.14999999999998</v>
      </c>
    </row>
    <row r="43" spans="1:11" ht="18" customHeight="1">
      <c r="A43" s="29" t="s">
        <v>52</v>
      </c>
      <c r="B43" s="13" t="s">
        <v>53</v>
      </c>
      <c r="C43" s="32"/>
      <c r="D43" s="32"/>
      <c r="E43" s="32"/>
      <c r="F43" s="32"/>
      <c r="G43" s="32"/>
      <c r="H43" s="53"/>
      <c r="I43" s="33"/>
      <c r="J43" s="54"/>
      <c r="K43" s="33"/>
    </row>
    <row r="44" spans="1:11" ht="18" customHeight="1">
      <c r="A44" s="29" t="s">
        <v>12</v>
      </c>
      <c r="B44" s="13"/>
      <c r="C44" s="32">
        <v>2.1</v>
      </c>
      <c r="D44" s="32">
        <v>1.3</v>
      </c>
      <c r="E44" s="32">
        <v>2.2</v>
      </c>
      <c r="F44" s="32">
        <v>1.2</v>
      </c>
      <c r="G44" s="32">
        <v>1</v>
      </c>
      <c r="H44" s="53">
        <f t="shared" si="2"/>
        <v>7.3100000000000005</v>
      </c>
      <c r="I44" s="33">
        <f>H44*60</f>
        <v>438.6</v>
      </c>
      <c r="J44" s="54">
        <f t="shared" si="3"/>
        <v>4.58</v>
      </c>
      <c r="K44" s="33">
        <f>J44*60</f>
        <v>274.8</v>
      </c>
    </row>
    <row r="45" spans="1:11" ht="18" customHeight="1">
      <c r="A45" s="29" t="s">
        <v>13</v>
      </c>
      <c r="B45" s="13"/>
      <c r="C45" s="32">
        <v>1.5</v>
      </c>
      <c r="D45" s="32">
        <v>0.9</v>
      </c>
      <c r="E45" s="32">
        <v>0.7</v>
      </c>
      <c r="F45" s="32">
        <v>0.6</v>
      </c>
      <c r="G45" s="32">
        <v>0.4</v>
      </c>
      <c r="H45" s="53">
        <f t="shared" si="2"/>
        <v>4.12</v>
      </c>
      <c r="I45" s="33">
        <f>H45*60</f>
        <v>247.20000000000002</v>
      </c>
      <c r="J45" s="54">
        <f t="shared" si="3"/>
        <v>2.17</v>
      </c>
      <c r="K45" s="33">
        <f>J45*60</f>
        <v>130.2</v>
      </c>
    </row>
    <row r="46" spans="1:11" ht="18" customHeight="1">
      <c r="A46" s="29" t="s">
        <v>64</v>
      </c>
      <c r="B46" s="13" t="s">
        <v>51</v>
      </c>
      <c r="C46" s="32"/>
      <c r="D46" s="32"/>
      <c r="E46" s="32"/>
      <c r="F46" s="32"/>
      <c r="G46" s="32"/>
      <c r="H46" s="53"/>
      <c r="I46" s="33"/>
      <c r="J46" s="54"/>
      <c r="K46" s="33"/>
    </row>
    <row r="47" spans="1:11" ht="18" customHeight="1">
      <c r="A47" s="29" t="s">
        <v>12</v>
      </c>
      <c r="B47" s="13"/>
      <c r="C47" s="32">
        <v>2.4</v>
      </c>
      <c r="D47" s="32">
        <v>1.3</v>
      </c>
      <c r="E47" s="32">
        <v>2.4</v>
      </c>
      <c r="F47" s="32">
        <v>0.6</v>
      </c>
      <c r="G47" s="32">
        <v>1</v>
      </c>
      <c r="H47" s="53">
        <f t="shared" si="2"/>
        <v>7.279999999999999</v>
      </c>
      <c r="I47" s="33">
        <f>H47*75</f>
        <v>546</v>
      </c>
      <c r="J47" s="54">
        <f t="shared" si="3"/>
        <v>4.159999999999999</v>
      </c>
      <c r="K47" s="33">
        <f>J47*75</f>
        <v>311.99999999999994</v>
      </c>
    </row>
    <row r="48" spans="1:11" ht="18" customHeight="1">
      <c r="A48" s="29" t="s">
        <v>13</v>
      </c>
      <c r="B48" s="13"/>
      <c r="C48" s="32">
        <v>1.9</v>
      </c>
      <c r="D48" s="32">
        <v>0.9</v>
      </c>
      <c r="E48" s="32">
        <v>0.7</v>
      </c>
      <c r="F48" s="32">
        <v>0.3</v>
      </c>
      <c r="G48" s="32">
        <v>0.4</v>
      </c>
      <c r="H48" s="53">
        <f t="shared" si="2"/>
        <v>4.34</v>
      </c>
      <c r="I48" s="33">
        <f>H48*75</f>
        <v>325.5</v>
      </c>
      <c r="J48" s="54">
        <f t="shared" si="3"/>
        <v>1.87</v>
      </c>
      <c r="K48" s="33">
        <f>J48*75</f>
        <v>140.25</v>
      </c>
    </row>
    <row r="49" spans="1:11" ht="18" customHeight="1">
      <c r="A49" s="29"/>
      <c r="B49" s="13"/>
      <c r="C49" s="32"/>
      <c r="D49" s="32"/>
      <c r="E49" s="32"/>
      <c r="F49" s="32"/>
      <c r="G49" s="32"/>
      <c r="H49" s="53"/>
      <c r="I49" s="33"/>
      <c r="J49" s="54"/>
      <c r="K49" s="33"/>
    </row>
    <row r="50" spans="1:11" ht="18" customHeight="1">
      <c r="A50" s="29" t="s">
        <v>31</v>
      </c>
      <c r="B50" s="13" t="s">
        <v>67</v>
      </c>
      <c r="C50" s="32">
        <v>1.8</v>
      </c>
      <c r="D50" s="32">
        <v>0.7</v>
      </c>
      <c r="E50" s="32">
        <v>1.8</v>
      </c>
      <c r="F50" s="32">
        <v>0.3</v>
      </c>
      <c r="G50" s="32">
        <v>0.8</v>
      </c>
      <c r="H50" s="53">
        <f t="shared" si="2"/>
        <v>5.04</v>
      </c>
      <c r="I50" s="33">
        <f>H50*70</f>
        <v>352.8</v>
      </c>
      <c r="J50" s="54">
        <f t="shared" si="3"/>
        <v>2.6999999999999997</v>
      </c>
      <c r="K50" s="33">
        <f>J50*60</f>
        <v>161.99999999999997</v>
      </c>
    </row>
    <row r="51" spans="1:11" ht="18" customHeight="1">
      <c r="A51" s="29" t="s">
        <v>16</v>
      </c>
      <c r="B51" s="13" t="s">
        <v>39</v>
      </c>
      <c r="C51" s="32">
        <v>2.8</v>
      </c>
      <c r="D51" s="32">
        <v>1</v>
      </c>
      <c r="E51" s="32">
        <v>2</v>
      </c>
      <c r="F51" s="32">
        <v>0.4</v>
      </c>
      <c r="G51" s="32">
        <v>1</v>
      </c>
      <c r="H51" s="53">
        <f t="shared" si="2"/>
        <v>6.9399999999999995</v>
      </c>
      <c r="I51" s="33">
        <f>H51*80</f>
        <v>555.1999999999999</v>
      </c>
      <c r="J51" s="54">
        <f t="shared" si="3"/>
        <v>3.3</v>
      </c>
      <c r="K51" s="33">
        <f>J51*100</f>
        <v>330</v>
      </c>
    </row>
    <row r="52" spans="1:11" ht="18" customHeight="1">
      <c r="A52" s="29"/>
      <c r="B52" s="13"/>
      <c r="C52" s="32"/>
      <c r="D52" s="32"/>
      <c r="E52" s="32"/>
      <c r="F52" s="32"/>
      <c r="G52" s="32"/>
      <c r="H52" s="53"/>
      <c r="I52" s="33"/>
      <c r="J52" s="32" t="s">
        <v>22</v>
      </c>
      <c r="K52" s="33"/>
    </row>
    <row r="53" spans="1:11" ht="18" customHeight="1">
      <c r="A53" s="29" t="s">
        <v>46</v>
      </c>
      <c r="B53" s="13" t="s">
        <v>49</v>
      </c>
      <c r="C53" s="32">
        <v>4.2</v>
      </c>
      <c r="D53" s="32">
        <v>1.4</v>
      </c>
      <c r="E53" s="32">
        <v>1.6</v>
      </c>
      <c r="F53" s="32">
        <v>0.8</v>
      </c>
      <c r="G53" s="32">
        <v>1</v>
      </c>
      <c r="H53" s="53">
        <f t="shared" si="2"/>
        <v>9.200000000000001</v>
      </c>
      <c r="I53" s="33">
        <f>H53*38</f>
        <v>349.6</v>
      </c>
      <c r="J53" s="54">
        <f t="shared" si="3"/>
        <v>3.74</v>
      </c>
      <c r="K53" s="33">
        <f>J53*38</f>
        <v>142.12</v>
      </c>
    </row>
    <row r="54" spans="1:11" ht="15.75" thickBot="1">
      <c r="A54" s="36" t="s">
        <v>47</v>
      </c>
      <c r="B54" s="37" t="s">
        <v>48</v>
      </c>
      <c r="C54" s="38">
        <v>3.8</v>
      </c>
      <c r="D54" s="38">
        <v>1.3</v>
      </c>
      <c r="E54" s="38">
        <v>1.6</v>
      </c>
      <c r="F54" s="38">
        <v>0.8</v>
      </c>
      <c r="G54" s="38">
        <v>1</v>
      </c>
      <c r="H54" s="53">
        <f t="shared" si="2"/>
        <v>8.58</v>
      </c>
      <c r="I54" s="39">
        <f>H54*35</f>
        <v>300.3</v>
      </c>
      <c r="J54" s="54">
        <f t="shared" si="3"/>
        <v>3.6400000000000006</v>
      </c>
      <c r="K54" s="39">
        <f>J54*35</f>
        <v>127.40000000000002</v>
      </c>
    </row>
    <row r="55" spans="1:11" ht="15">
      <c r="A55" s="60" t="s">
        <v>61</v>
      </c>
      <c r="B55" s="40"/>
      <c r="C55" s="40"/>
      <c r="D55" s="40"/>
      <c r="E55" s="40"/>
      <c r="F55" s="40"/>
      <c r="G55" s="40"/>
      <c r="H55" s="41" t="s">
        <v>22</v>
      </c>
      <c r="I55" s="6" t="s">
        <v>75</v>
      </c>
      <c r="J55" s="40"/>
      <c r="K55" s="42"/>
    </row>
    <row r="56" spans="1:11" ht="15">
      <c r="A56" s="26"/>
      <c r="B56" s="7" t="s">
        <v>54</v>
      </c>
      <c r="C56" s="9"/>
      <c r="D56" s="9"/>
      <c r="E56" s="9"/>
      <c r="F56" s="9"/>
      <c r="G56" s="9"/>
      <c r="H56" s="43" t="s">
        <v>22</v>
      </c>
      <c r="I56" s="7" t="s">
        <v>57</v>
      </c>
      <c r="J56" s="9"/>
      <c r="K56" s="27"/>
    </row>
    <row r="57" spans="1:11" ht="15">
      <c r="A57" s="26"/>
      <c r="B57" s="9" t="s">
        <v>56</v>
      </c>
      <c r="C57" s="61"/>
      <c r="D57" s="9"/>
      <c r="E57" s="9"/>
      <c r="F57" s="9"/>
      <c r="G57" s="9"/>
      <c r="H57" s="43" t="s">
        <v>22</v>
      </c>
      <c r="I57" s="7" t="s">
        <v>23</v>
      </c>
      <c r="J57" s="9"/>
      <c r="K57" s="27"/>
    </row>
    <row r="58" spans="1:11" ht="15.75" thickBot="1">
      <c r="A58" s="62" t="s">
        <v>74</v>
      </c>
      <c r="B58" s="44"/>
      <c r="C58" s="44"/>
      <c r="D58" s="44"/>
      <c r="E58" s="44"/>
      <c r="F58" s="44"/>
      <c r="G58" s="44"/>
      <c r="H58" s="45" t="s">
        <v>22</v>
      </c>
      <c r="I58" s="45" t="s">
        <v>58</v>
      </c>
      <c r="J58" s="44"/>
      <c r="K58" s="46"/>
    </row>
    <row r="59" ht="10.5" customHeight="1"/>
  </sheetData>
  <sheetProtection/>
  <mergeCells count="12">
    <mergeCell ref="A32:K32"/>
    <mergeCell ref="C33:G33"/>
    <mergeCell ref="H33:K33"/>
    <mergeCell ref="H34:I34"/>
    <mergeCell ref="J34:K34"/>
    <mergeCell ref="C35:G35"/>
    <mergeCell ref="A1:K1"/>
    <mergeCell ref="C2:G2"/>
    <mergeCell ref="H2:K2"/>
    <mergeCell ref="H3:I3"/>
    <mergeCell ref="J3:K3"/>
    <mergeCell ref="C4:G4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</dc:creator>
  <cp:keywords/>
  <dc:description/>
  <cp:lastModifiedBy>Janinhoff</cp:lastModifiedBy>
  <cp:lastPrinted>2024-02-06T08:30:32Z</cp:lastPrinted>
  <dcterms:created xsi:type="dcterms:W3CDTF">2002-04-16T17:43:47Z</dcterms:created>
  <dcterms:modified xsi:type="dcterms:W3CDTF">2024-02-06T08:37:19Z</dcterms:modified>
  <cp:category/>
  <cp:version/>
  <cp:contentType/>
  <cp:contentStatus/>
</cp:coreProperties>
</file>